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8655" activeTab="0"/>
  </bookViews>
  <sheets>
    <sheet name="ERP2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<sst xmlns="http://schemas.openxmlformats.org/spreadsheetml/2006/main" count="44" uniqueCount="39">
  <si>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Efficiency of rectangular loop aerials against a similar Inverted L</t>
  </si>
  <si>
    <t>Data entry</t>
  </si>
  <si>
    <t>Frequency in kHz     =</t>
  </si>
  <si>
    <t>kHz</t>
  </si>
  <si>
    <t xml:space="preserve">    Rloss = </t>
  </si>
  <si>
    <t>ohm</t>
  </si>
  <si>
    <t>Vertical height</t>
  </si>
  <si>
    <t>m</t>
  </si>
  <si>
    <t>Top-load</t>
  </si>
  <si>
    <t>Vertical</t>
  </si>
  <si>
    <t>Ae current</t>
  </si>
  <si>
    <t>Form Factor Lookup table</t>
  </si>
  <si>
    <t>length m</t>
  </si>
  <si>
    <t>height m</t>
  </si>
  <si>
    <t>Loop Rrad</t>
  </si>
  <si>
    <t>loop eff'y</t>
  </si>
  <si>
    <t>for -10dBw</t>
  </si>
  <si>
    <t>Inv L Rrad</t>
  </si>
  <si>
    <t>L eff'y</t>
  </si>
  <si>
    <t>for inverted L</t>
  </si>
  <si>
    <t>%</t>
  </si>
  <si>
    <t>corrected 2100z 10/03/07 for L efficiency</t>
  </si>
  <si>
    <t>This spreadsheet is intended to compare the radiated power generated by a rectangular loop and inverted 'L' of the same dimensions.</t>
  </si>
  <si>
    <t>The current given is strictly for total radiated power not a more strictly defined ERP which refers to a mythical dipole. I believe that for</t>
  </si>
  <si>
    <t>typical amateur locations on LF this is more meaningfull than ERP, a stance which is supported by Jim and Christer SM6PXJs field strength</t>
  </si>
  <si>
    <t>measurements on 136kHz some years ago now. They measured 6dB below the theoretical values for given ERP.</t>
  </si>
  <si>
    <t>The sheet is protected against alteration and data entry is achieved by using the cells in the top four lines.</t>
  </si>
  <si>
    <t>Background</t>
  </si>
  <si>
    <t>The radiation resistance of the two configuatations are calculated from standard formulae. The inverted L, for example has</t>
  </si>
  <si>
    <t>a radiation resistance that depends only on the height of the vertical section. Top load wires increase the Rrad value of the bare vertical</t>
  </si>
  <si>
    <t>until they are approximate as long as the aerial height, after that there is little further increase in Rrad with increased length.</t>
  </si>
  <si>
    <t>The ERP is given by the aerial current squared multiplied by the Rrad, so the column H calculates the aerial current that</t>
  </si>
  <si>
    <t xml:space="preserve">would be necessary to generate 100mW ERP or -10dBw as allowed by the special 500kHz licence permit. Experience at 136khz </t>
  </si>
  <si>
    <t>suggests that in most normal amateur locations the environmental losses due to absorption in buildings and trees reduced the</t>
  </si>
  <si>
    <t>measured ERP (Fs measured outside the near-field region) by about 50%.</t>
  </si>
  <si>
    <t>The ground resistance data is not essential for the ERP calculation since it only affects the aerial efficiency calculation. However</t>
  </si>
  <si>
    <t>increasing the top-load length will increase the aerial capacity and reduce the size of the loading inductor. It will also</t>
  </si>
  <si>
    <t>cause the ground loss measured to reduce, provided the top-wire extension is over open ground and not over lossy foliage or</t>
  </si>
  <si>
    <t>buildings roofs.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</si>
</sst>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5" formatCode="#,##0_);[Red]\(#,##0\)"/>
    <numFmt numFmtId="167" formatCode="#,##0.00_);[Red]\(#,##0.00\)"/>
    <numFmt numFmtId="169" formatCode="&quot;£&quot;#,##0_);[Red]\(&quot;£&quot;#,##0\)"/>
    <numFmt numFmtId="171" formatCode="&quot;£&quot;#,##0.00_);[Red]\(&quot;£&quot;#,##0.00\)"/>
    <numFmt numFmtId="182" formatCode="0.000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82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9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F3" sqref="F3"/>
    </sheetView>
  </sheetViews>
  <sheetFormatPr defaultColWidth="9.140625" defaultRowHeight="12.75"/>
  <cols>
    <col min="1" max="16384" width="10.00390625" style="2" customWidth="1"/>
  </cols>
  <sheetData>
    <row r="1" ht="18.75" customHeight="1">
      <c r="C1" s="5" t="s">
        <v>0</v>
      </c>
    </row>
    <row r="2" ht="12.75">
      <c r="A2" s="2" t="s">
        <v>1</v>
      </c>
    </row>
    <row r="3" spans="1:9" ht="15" customHeight="1">
      <c r="A3" s="6" t="s">
        <v>2</v>
      </c>
      <c r="C3" s="8">
        <v>503</v>
      </c>
      <c r="D3" s="6" t="s">
        <v>3</v>
      </c>
      <c r="G3" s="7" t="s">
        <v>4</v>
      </c>
      <c r="H3" s="8">
        <v>40</v>
      </c>
      <c r="I3" s="6" t="s">
        <v>5</v>
      </c>
    </row>
    <row r="4" spans="1:4" ht="15" customHeight="1">
      <c r="A4" s="9" t="s">
        <v>6</v>
      </c>
      <c r="C4" s="8">
        <v>14</v>
      </c>
      <c r="D4" s="6" t="s">
        <v>7</v>
      </c>
    </row>
    <row r="6" spans="1:10" ht="12.75">
      <c r="A6" s="2" t="s">
        <v>8</v>
      </c>
      <c r="B6" s="2" t="s">
        <v>9</v>
      </c>
      <c r="E6" s="2" t="s">
        <v>10</v>
      </c>
      <c r="H6" s="2" t="s">
        <v>10</v>
      </c>
      <c r="J6" s="2" t="s">
        <v>11</v>
      </c>
    </row>
    <row r="7" spans="1:10" ht="12.75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H7" s="2" t="s">
        <v>16</v>
      </c>
      <c r="J7" s="2" t="s">
        <v>19</v>
      </c>
    </row>
    <row r="8" spans="3:7" ht="12.75">
      <c r="C8" s="3" t="s">
        <v>5</v>
      </c>
      <c r="D8" s="4" t="s">
        <v>20</v>
      </c>
      <c r="F8" s="3" t="s">
        <v>5</v>
      </c>
      <c r="G8" s="3" t="s">
        <v>20</v>
      </c>
    </row>
    <row r="9" spans="1:11" ht="12.75">
      <c r="A9" s="2">
        <v>20</v>
      </c>
      <c r="B9" s="2">
        <f>C4</f>
        <v>14</v>
      </c>
      <c r="C9" s="1">
        <f aca="true" t="shared" si="0" ref="C9:C27">320*(3.14159^4)*A9*A9*B9*B9/((2190)^4)</f>
        <v>0.00010623988822144347</v>
      </c>
      <c r="D9" s="1">
        <f aca="true" t="shared" si="1" ref="D9:D27">C9/((2*A9+2*B9)*0.000065)</f>
        <v>0.024036173805756445</v>
      </c>
      <c r="E9" s="2">
        <f aca="true" t="shared" si="2" ref="E9:E27">SQRT(0.1/C9)</f>
        <v>30.68005949436155</v>
      </c>
      <c r="F9" s="1">
        <f aca="true" t="shared" si="3" ref="F9:F27">VLOOKUP(A9/B9,$J$9:$K$24,2)*160*3.14159*3.14159*B9*B9/(300000/$C$3)^2</f>
        <v>0.7865692367951159</v>
      </c>
      <c r="G9" s="1">
        <f aca="true" t="shared" si="4" ref="G9:G27">F9*100/($H$3+F9)</f>
        <v>1.9285006106508265</v>
      </c>
      <c r="H9" s="2">
        <f aca="true" t="shared" si="5" ref="H9:H27">SQRT(0.1/F9)</f>
        <v>0.35655909728501317</v>
      </c>
      <c r="J9" s="2">
        <v>0</v>
      </c>
      <c r="K9" s="2">
        <v>0.639</v>
      </c>
    </row>
    <row r="10" spans="1:11" ht="12.75">
      <c r="A10" s="2">
        <f aca="true" t="shared" si="6" ref="A10:A27">A9+10</f>
        <v>30</v>
      </c>
      <c r="B10" s="2">
        <f aca="true" t="shared" si="7" ref="B10:B27">B9</f>
        <v>14</v>
      </c>
      <c r="C10" s="1">
        <f t="shared" si="0"/>
        <v>0.00023903974849824784</v>
      </c>
      <c r="D10" s="1">
        <f t="shared" si="1"/>
        <v>0.041790165821372</v>
      </c>
      <c r="E10" s="2">
        <f t="shared" si="2"/>
        <v>20.453372996241033</v>
      </c>
      <c r="F10" s="1">
        <f t="shared" si="3"/>
        <v>0.8335545673116384</v>
      </c>
      <c r="G10" s="1">
        <f t="shared" si="4"/>
        <v>2.041347064061186</v>
      </c>
      <c r="H10" s="2">
        <f t="shared" si="5"/>
        <v>0.3463641880484822</v>
      </c>
      <c r="J10" s="2">
        <f aca="true" t="shared" si="8" ref="J10:J19">J9+0.1</f>
        <v>0.1</v>
      </c>
      <c r="K10" s="2">
        <v>0.696</v>
      </c>
    </row>
    <row r="11" spans="1:11" ht="12.75">
      <c r="A11" s="2">
        <f t="shared" si="6"/>
        <v>40</v>
      </c>
      <c r="B11" s="2">
        <f t="shared" si="7"/>
        <v>14</v>
      </c>
      <c r="C11" s="1">
        <f t="shared" si="0"/>
        <v>0.0004249595528857739</v>
      </c>
      <c r="D11" s="1">
        <f t="shared" si="1"/>
        <v>0.06053554884412734</v>
      </c>
      <c r="E11" s="2">
        <f t="shared" si="2"/>
        <v>15.340029747180775</v>
      </c>
      <c r="F11" s="1">
        <f t="shared" si="3"/>
        <v>0.8335545673116384</v>
      </c>
      <c r="G11" s="1">
        <f t="shared" si="4"/>
        <v>2.041347064061186</v>
      </c>
      <c r="H11" s="2">
        <f t="shared" si="5"/>
        <v>0.3463641880484822</v>
      </c>
      <c r="J11" s="2">
        <f t="shared" si="8"/>
        <v>0.2</v>
      </c>
      <c r="K11" s="2">
        <v>0.741</v>
      </c>
    </row>
    <row r="12" spans="1:11" ht="12.75">
      <c r="A12" s="2">
        <f t="shared" si="6"/>
        <v>50</v>
      </c>
      <c r="B12" s="2">
        <f t="shared" si="7"/>
        <v>14</v>
      </c>
      <c r="C12" s="1">
        <f t="shared" si="0"/>
        <v>0.0006639993013840219</v>
      </c>
      <c r="D12" s="1">
        <f t="shared" si="1"/>
        <v>0.07980760833942571</v>
      </c>
      <c r="E12" s="2">
        <f t="shared" si="2"/>
        <v>12.27202379774462</v>
      </c>
      <c r="F12" s="1">
        <f t="shared" si="3"/>
        <v>0.8518266402902859</v>
      </c>
      <c r="G12" s="1">
        <f t="shared" si="4"/>
        <v>2.08516169372502</v>
      </c>
      <c r="H12" s="2">
        <f t="shared" si="5"/>
        <v>0.3426292147277342</v>
      </c>
      <c r="J12" s="2">
        <f t="shared" si="8"/>
        <v>0.30000000000000004</v>
      </c>
      <c r="K12" s="2">
        <v>0.777</v>
      </c>
    </row>
    <row r="13" spans="1:11" ht="12.75">
      <c r="A13" s="2">
        <f t="shared" si="6"/>
        <v>60</v>
      </c>
      <c r="B13" s="2">
        <f t="shared" si="7"/>
        <v>14</v>
      </c>
      <c r="C13" s="1">
        <f t="shared" si="0"/>
        <v>0.0009561589939929914</v>
      </c>
      <c r="D13" s="1">
        <f t="shared" si="1"/>
        <v>0.09939282681839828</v>
      </c>
      <c r="E13" s="2">
        <f t="shared" si="2"/>
        <v>10.226686498120516</v>
      </c>
      <c r="F13" s="1">
        <f t="shared" si="3"/>
        <v>0.8587874299964374</v>
      </c>
      <c r="G13" s="1">
        <f t="shared" si="4"/>
        <v>2.1018426732995983</v>
      </c>
      <c r="H13" s="2">
        <f t="shared" si="5"/>
        <v>0.3412378213056438</v>
      </c>
      <c r="J13" s="2">
        <f t="shared" si="8"/>
        <v>0.4</v>
      </c>
      <c r="K13" s="2">
        <v>0.806</v>
      </c>
    </row>
    <row r="14" spans="1:11" ht="12.75">
      <c r="A14" s="2">
        <f t="shared" si="6"/>
        <v>70</v>
      </c>
      <c r="B14" s="2">
        <f t="shared" si="7"/>
        <v>14</v>
      </c>
      <c r="C14" s="1">
        <f t="shared" si="0"/>
        <v>0.0013014386307126826</v>
      </c>
      <c r="D14" s="1">
        <f t="shared" si="1"/>
        <v>0.11917936178687571</v>
      </c>
      <c r="E14" s="2">
        <f t="shared" si="2"/>
        <v>8.7657312841033</v>
      </c>
      <c r="F14" s="1">
        <f t="shared" si="3"/>
        <v>0.864008022276051</v>
      </c>
      <c r="G14" s="1">
        <f t="shared" si="4"/>
        <v>2.114349678585266</v>
      </c>
      <c r="H14" s="2">
        <f t="shared" si="5"/>
        <v>0.34020532931321307</v>
      </c>
      <c r="J14" s="2">
        <f t="shared" si="8"/>
        <v>0.5</v>
      </c>
      <c r="K14" s="2">
        <v>0.83</v>
      </c>
    </row>
    <row r="15" spans="1:11" ht="12.75">
      <c r="A15" s="2">
        <f t="shared" si="6"/>
        <v>80</v>
      </c>
      <c r="B15" s="2">
        <f t="shared" si="7"/>
        <v>14</v>
      </c>
      <c r="C15" s="1">
        <f t="shared" si="0"/>
        <v>0.0016998382115430955</v>
      </c>
      <c r="D15" s="1">
        <f t="shared" si="1"/>
        <v>0.13910296330139899</v>
      </c>
      <c r="E15" s="2">
        <f t="shared" si="2"/>
        <v>7.670014873590388</v>
      </c>
      <c r="F15" s="1">
        <f t="shared" si="3"/>
        <v>0.864008022276051</v>
      </c>
      <c r="G15" s="1">
        <f t="shared" si="4"/>
        <v>2.114349678585266</v>
      </c>
      <c r="H15" s="2">
        <f t="shared" si="5"/>
        <v>0.34020532931321307</v>
      </c>
      <c r="J15" s="2">
        <f t="shared" si="8"/>
        <v>0.6</v>
      </c>
      <c r="K15" s="2">
        <v>0.85</v>
      </c>
    </row>
    <row r="16" spans="1:11" ht="12.75">
      <c r="A16" s="2">
        <f t="shared" si="6"/>
        <v>90</v>
      </c>
      <c r="B16" s="2">
        <f t="shared" si="7"/>
        <v>14</v>
      </c>
      <c r="C16" s="1">
        <f t="shared" si="0"/>
        <v>0.0021513577364842304</v>
      </c>
      <c r="D16" s="1">
        <f t="shared" si="1"/>
        <v>0.15912409293522414</v>
      </c>
      <c r="E16" s="2">
        <f t="shared" si="2"/>
        <v>6.817790998747012</v>
      </c>
      <c r="F16" s="1">
        <f t="shared" si="3"/>
        <v>0.864008022276051</v>
      </c>
      <c r="G16" s="1">
        <f t="shared" si="4"/>
        <v>2.114349678585266</v>
      </c>
      <c r="H16" s="2">
        <f t="shared" si="5"/>
        <v>0.34020532931321307</v>
      </c>
      <c r="J16" s="2">
        <f t="shared" si="8"/>
        <v>0.7</v>
      </c>
      <c r="K16" s="2">
        <v>0.867</v>
      </c>
    </row>
    <row r="17" spans="1:11" ht="12.75">
      <c r="A17" s="2">
        <f t="shared" si="6"/>
        <v>100</v>
      </c>
      <c r="B17" s="2">
        <f t="shared" si="7"/>
        <v>14</v>
      </c>
      <c r="C17" s="1">
        <f t="shared" si="0"/>
        <v>0.0026559972055360875</v>
      </c>
      <c r="D17" s="1">
        <f t="shared" si="1"/>
        <v>0.1792170853937981</v>
      </c>
      <c r="E17" s="2">
        <f t="shared" si="2"/>
        <v>6.13601189887231</v>
      </c>
      <c r="F17" s="1">
        <f t="shared" si="3"/>
        <v>0.864008022276051</v>
      </c>
      <c r="G17" s="1">
        <f t="shared" si="4"/>
        <v>2.114349678585266</v>
      </c>
      <c r="H17" s="2">
        <f t="shared" si="5"/>
        <v>0.34020532931321307</v>
      </c>
      <c r="J17" s="2">
        <f t="shared" si="8"/>
        <v>0.7999999999999999</v>
      </c>
      <c r="K17" s="2">
        <v>0.881</v>
      </c>
    </row>
    <row r="18" spans="1:11" ht="12.75">
      <c r="A18" s="2">
        <f t="shared" si="6"/>
        <v>110</v>
      </c>
      <c r="B18" s="2">
        <f t="shared" si="7"/>
        <v>14</v>
      </c>
      <c r="C18" s="1">
        <f t="shared" si="0"/>
        <v>0.0032137566186986656</v>
      </c>
      <c r="D18" s="1">
        <f t="shared" si="1"/>
        <v>0.19936455450984278</v>
      </c>
      <c r="E18" s="2">
        <f t="shared" si="2"/>
        <v>5.578192635338464</v>
      </c>
      <c r="F18" s="1">
        <f t="shared" si="3"/>
        <v>0.864008022276051</v>
      </c>
      <c r="G18" s="1">
        <f t="shared" si="4"/>
        <v>2.114349678585266</v>
      </c>
      <c r="H18" s="2">
        <f t="shared" si="5"/>
        <v>0.34020532931321307</v>
      </c>
      <c r="J18" s="2">
        <f t="shared" si="8"/>
        <v>0.8999999999999999</v>
      </c>
      <c r="K18" s="2">
        <v>0.893</v>
      </c>
    </row>
    <row r="19" spans="1:11" ht="12.75">
      <c r="A19" s="2">
        <f t="shared" si="6"/>
        <v>120</v>
      </c>
      <c r="B19" s="2">
        <f t="shared" si="7"/>
        <v>14</v>
      </c>
      <c r="C19" s="1">
        <f t="shared" si="0"/>
        <v>0.0038246359759719654</v>
      </c>
      <c r="D19" s="1">
        <f t="shared" si="1"/>
        <v>0.21955430401676038</v>
      </c>
      <c r="E19" s="2">
        <f t="shared" si="2"/>
        <v>5.113343249060258</v>
      </c>
      <c r="F19" s="1">
        <f t="shared" si="3"/>
        <v>0.864008022276051</v>
      </c>
      <c r="G19" s="1">
        <f t="shared" si="4"/>
        <v>2.114349678585266</v>
      </c>
      <c r="H19" s="2">
        <f t="shared" si="5"/>
        <v>0.34020532931321307</v>
      </c>
      <c r="J19" s="2">
        <f t="shared" si="8"/>
        <v>0.9999999999999999</v>
      </c>
      <c r="K19" s="2">
        <v>0.904</v>
      </c>
    </row>
    <row r="20" spans="1:11" ht="12.75">
      <c r="A20" s="2">
        <f t="shared" si="6"/>
        <v>130</v>
      </c>
      <c r="B20" s="2">
        <f t="shared" si="7"/>
        <v>14</v>
      </c>
      <c r="C20" s="1">
        <f t="shared" si="0"/>
        <v>0.0044886352773559875</v>
      </c>
      <c r="D20" s="1">
        <f t="shared" si="1"/>
        <v>0.2397775254997857</v>
      </c>
      <c r="E20" s="2">
        <f t="shared" si="2"/>
        <v>4.7200091529787</v>
      </c>
      <c r="F20" s="1">
        <f t="shared" si="3"/>
        <v>0.864008022276051</v>
      </c>
      <c r="G20" s="1">
        <f t="shared" si="4"/>
        <v>2.114349678585266</v>
      </c>
      <c r="H20" s="2">
        <f t="shared" si="5"/>
        <v>0.34020532931321307</v>
      </c>
      <c r="J20" s="2">
        <v>1.5</v>
      </c>
      <c r="K20" s="2">
        <v>0.94</v>
      </c>
    </row>
    <row r="21" spans="1:11" ht="12.75">
      <c r="A21" s="2">
        <f t="shared" si="6"/>
        <v>140</v>
      </c>
      <c r="B21" s="2">
        <f t="shared" si="7"/>
        <v>14</v>
      </c>
      <c r="C21" s="1">
        <f t="shared" si="0"/>
        <v>0.0052057545228507305</v>
      </c>
      <c r="D21" s="1">
        <f t="shared" si="1"/>
        <v>0.26002769844409246</v>
      </c>
      <c r="E21" s="2">
        <f t="shared" si="2"/>
        <v>4.38286564205165</v>
      </c>
      <c r="F21" s="1">
        <f t="shared" si="3"/>
        <v>0.864008022276051</v>
      </c>
      <c r="G21" s="1">
        <f t="shared" si="4"/>
        <v>2.114349678585266</v>
      </c>
      <c r="H21" s="2">
        <f t="shared" si="5"/>
        <v>0.34020532931321307</v>
      </c>
      <c r="J21" s="2">
        <v>2</v>
      </c>
      <c r="K21" s="2">
        <v>0.958</v>
      </c>
    </row>
    <row r="22" spans="1:11" ht="12.75">
      <c r="A22" s="2">
        <f t="shared" si="6"/>
        <v>150</v>
      </c>
      <c r="B22" s="2">
        <f t="shared" si="7"/>
        <v>14</v>
      </c>
      <c r="C22" s="1">
        <f t="shared" si="0"/>
        <v>0.005975993712456195</v>
      </c>
      <c r="D22" s="1">
        <f t="shared" si="1"/>
        <v>0.28029989270432437</v>
      </c>
      <c r="E22" s="2">
        <f t="shared" si="2"/>
        <v>4.090674599248207</v>
      </c>
      <c r="F22" s="1">
        <f t="shared" si="3"/>
        <v>0.864008022276051</v>
      </c>
      <c r="G22" s="1">
        <f t="shared" si="4"/>
        <v>2.114349678585266</v>
      </c>
      <c r="H22" s="2">
        <f t="shared" si="5"/>
        <v>0.34020532931321307</v>
      </c>
      <c r="J22" s="2">
        <v>3</v>
      </c>
      <c r="K22" s="2">
        <v>0.979</v>
      </c>
    </row>
    <row r="23" spans="1:11" ht="12.75">
      <c r="A23" s="2">
        <f t="shared" si="6"/>
        <v>160</v>
      </c>
      <c r="B23" s="2">
        <f t="shared" si="7"/>
        <v>14</v>
      </c>
      <c r="C23" s="1">
        <f t="shared" si="0"/>
        <v>0.006799352846172382</v>
      </c>
      <c r="D23" s="1">
        <f t="shared" si="1"/>
        <v>0.3005903115018737</v>
      </c>
      <c r="E23" s="2">
        <f t="shared" si="2"/>
        <v>3.835007436795194</v>
      </c>
      <c r="F23" s="1">
        <f t="shared" si="3"/>
        <v>0.864008022276051</v>
      </c>
      <c r="G23" s="1">
        <f t="shared" si="4"/>
        <v>2.114349678585266</v>
      </c>
      <c r="H23" s="2">
        <f t="shared" si="5"/>
        <v>0.34020532931321307</v>
      </c>
      <c r="J23" s="2">
        <v>4</v>
      </c>
      <c r="K23" s="2">
        <v>0.987</v>
      </c>
    </row>
    <row r="24" spans="1:11" ht="12.75">
      <c r="A24" s="2">
        <f t="shared" si="6"/>
        <v>170</v>
      </c>
      <c r="B24" s="2">
        <f t="shared" si="7"/>
        <v>14</v>
      </c>
      <c r="C24" s="1">
        <f t="shared" si="0"/>
        <v>0.007675831923999291</v>
      </c>
      <c r="D24" s="1">
        <f t="shared" si="1"/>
        <v>0.3208959834447865</v>
      </c>
      <c r="E24" s="2">
        <f t="shared" si="2"/>
        <v>3.6094187640425357</v>
      </c>
      <c r="F24" s="1">
        <f t="shared" si="3"/>
        <v>0.864008022276051</v>
      </c>
      <c r="G24" s="1">
        <f t="shared" si="4"/>
        <v>2.114349678585266</v>
      </c>
      <c r="H24" s="2">
        <f t="shared" si="5"/>
        <v>0.34020532931321307</v>
      </c>
      <c r="J24" s="2">
        <v>5</v>
      </c>
      <c r="K24" s="2">
        <v>0.993</v>
      </c>
    </row>
    <row r="25" spans="1:8" ht="12.75">
      <c r="A25" s="2">
        <f t="shared" si="6"/>
        <v>180</v>
      </c>
      <c r="B25" s="2">
        <f t="shared" si="7"/>
        <v>14</v>
      </c>
      <c r="C25" s="1">
        <f t="shared" si="0"/>
        <v>0.008605430945936922</v>
      </c>
      <c r="D25" s="1">
        <f t="shared" si="1"/>
        <v>0.34121454979924354</v>
      </c>
      <c r="E25" s="2">
        <f t="shared" si="2"/>
        <v>3.408895499373506</v>
      </c>
      <c r="F25" s="1">
        <f t="shared" si="3"/>
        <v>0.864008022276051</v>
      </c>
      <c r="G25" s="1">
        <f t="shared" si="4"/>
        <v>2.114349678585266</v>
      </c>
      <c r="H25" s="2">
        <f t="shared" si="5"/>
        <v>0.34020532931321307</v>
      </c>
    </row>
    <row r="26" spans="1:8" ht="12.75">
      <c r="A26" s="2">
        <f t="shared" si="6"/>
        <v>190</v>
      </c>
      <c r="B26" s="2">
        <f t="shared" si="7"/>
        <v>14</v>
      </c>
      <c r="C26" s="1">
        <f t="shared" si="0"/>
        <v>0.009588149911985274</v>
      </c>
      <c r="D26" s="1">
        <f t="shared" si="1"/>
        <v>0.36154411432825323</v>
      </c>
      <c r="E26" s="2">
        <f t="shared" si="2"/>
        <v>3.2294799467749002</v>
      </c>
      <c r="F26" s="1">
        <f t="shared" si="3"/>
        <v>0.864008022276051</v>
      </c>
      <c r="G26" s="1">
        <f t="shared" si="4"/>
        <v>2.114349678585266</v>
      </c>
      <c r="H26" s="2">
        <f t="shared" si="5"/>
        <v>0.34020532931321307</v>
      </c>
    </row>
    <row r="27" spans="1:8" ht="12.75">
      <c r="A27" s="2">
        <f t="shared" si="6"/>
        <v>200</v>
      </c>
      <c r="B27" s="2">
        <f t="shared" si="7"/>
        <v>14</v>
      </c>
      <c r="C27" s="1">
        <f t="shared" si="0"/>
        <v>0.01062398882214435</v>
      </c>
      <c r="D27" s="1">
        <f t="shared" si="1"/>
        <v>0.3818831352316445</v>
      </c>
      <c r="E27" s="2">
        <f t="shared" si="2"/>
        <v>3.068005949436155</v>
      </c>
      <c r="F27" s="1">
        <f t="shared" si="3"/>
        <v>0.864008022276051</v>
      </c>
      <c r="G27" s="1">
        <f t="shared" si="4"/>
        <v>2.114349678585266</v>
      </c>
      <c r="H27" s="2">
        <f t="shared" si="5"/>
        <v>0.34020532931321307</v>
      </c>
    </row>
    <row r="28" ht="12.75">
      <c r="I28" s="2" t="s">
        <v>21</v>
      </c>
    </row>
    <row r="29" ht="12.75">
      <c r="A29" s="7" t="s">
        <v>22</v>
      </c>
    </row>
    <row r="30" ht="12.75">
      <c r="A30" s="7" t="s">
        <v>23</v>
      </c>
    </row>
    <row r="31" ht="12.75">
      <c r="A31" s="7" t="s">
        <v>24</v>
      </c>
    </row>
    <row r="32" ht="12.75">
      <c r="A32" s="7" t="s">
        <v>25</v>
      </c>
    </row>
    <row r="33" ht="12.75">
      <c r="A33" s="7" t="s">
        <v>26</v>
      </c>
    </row>
    <row r="34" ht="17.25" customHeight="1">
      <c r="A34" s="10" t="s">
        <v>27</v>
      </c>
    </row>
    <row r="35" ht="12.75">
      <c r="A35" s="7" t="s">
        <v>28</v>
      </c>
    </row>
    <row r="36" ht="12.75">
      <c r="A36" s="7" t="s">
        <v>29</v>
      </c>
    </row>
    <row r="37" ht="12.75">
      <c r="A37" s="7" t="s">
        <v>30</v>
      </c>
    </row>
    <row r="38" ht="12.75">
      <c r="A38" s="7" t="s">
        <v>31</v>
      </c>
    </row>
    <row r="39" ht="12.75">
      <c r="A39" s="7" t="s">
        <v>32</v>
      </c>
    </row>
    <row r="40" ht="12.75">
      <c r="A40" s="7" t="s">
        <v>33</v>
      </c>
    </row>
    <row r="41" ht="12.75">
      <c r="A41" s="7" t="s">
        <v>34</v>
      </c>
    </row>
    <row r="42" ht="12.75">
      <c r="A42" s="7" t="s">
        <v>35</v>
      </c>
    </row>
    <row r="43" ht="12.75">
      <c r="A43" s="7" t="s">
        <v>36</v>
      </c>
    </row>
    <row r="44" ht="12.75">
      <c r="A44" s="7" t="s">
        <v>37</v>
      </c>
    </row>
    <row r="45" ht="12.75">
      <c r="A45" s="7" t="s">
        <v>38</v>
      </c>
    </row>
    <row r="47" spans="1:1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</sheetData>
  <sheetProtection sheet="1"/>
  <printOptions/>
  <pageMargins left="1.25" right="1.2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</cp:lastModifiedBy>
  <dcterms:modified xsi:type="dcterms:W3CDTF">2007-03-15T13:03:00Z</dcterms:modified>
  <cp:category/>
  <cp:version/>
  <cp:contentType/>
  <cp:contentStatus/>
</cp:coreProperties>
</file>